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.stasyshyna/Downloads/"/>
    </mc:Choice>
  </mc:AlternateContent>
  <xr:revisionPtr revIDLastSave="0" documentId="13_ncr:1_{C2E10C70-14CF-DD48-A104-5D6DAA842CCB}" xr6:coauthVersionLast="47" xr6:coauthVersionMax="47" xr10:uidLastSave="{00000000-0000-0000-0000-000000000000}"/>
  <workbookProtection workbookAlgorithmName="SHA-512" workbookHashValue="NimfdusDE2Q3Quu/aTyMt0iyE+AAfB2/G01x/SRxBPX2OKogWfMYuL9rADM1ixTls30A11kMcrU23uxjD7T4cw==" workbookSaltValue="R86uvSDjX5JS91bq2L6U+w==" workbookSpinCount="100000" lockStructure="1"/>
  <bookViews>
    <workbookView xWindow="0" yWindow="0" windowWidth="28800" windowHeight="18000" xr2:uid="{0E186608-404C-B945-8123-FBB8A1D36F77}"/>
  </bookViews>
  <sheets>
    <sheet name="Калькулято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5" i="1" l="1"/>
  <c r="I36" i="1"/>
  <c r="I61" i="1"/>
  <c r="C79" i="1" s="1"/>
  <c r="I6" i="1"/>
  <c r="I32" i="1"/>
  <c r="F81" i="1"/>
  <c r="E81" i="1"/>
  <c r="D81" i="1"/>
  <c r="F80" i="1"/>
  <c r="E80" i="1"/>
  <c r="D80" i="1"/>
  <c r="F79" i="1"/>
  <c r="E79" i="1"/>
  <c r="K65" i="1"/>
  <c r="I66" i="1" s="1"/>
  <c r="I71" i="1" l="1"/>
  <c r="T81" i="1"/>
  <c r="I67" i="1"/>
  <c r="I72" i="1"/>
  <c r="C80" i="1" s="1"/>
  <c r="I68" i="1" s="1"/>
  <c r="S81" i="1" s="1"/>
  <c r="F52" i="1"/>
  <c r="E52" i="1"/>
  <c r="D52" i="1"/>
  <c r="F51" i="1"/>
  <c r="E51" i="1"/>
  <c r="D51" i="1"/>
  <c r="F50" i="1"/>
  <c r="E50" i="1"/>
  <c r="K36" i="1"/>
  <c r="C50" i="1"/>
  <c r="F25" i="1"/>
  <c r="F24" i="1"/>
  <c r="F23" i="1"/>
  <c r="D25" i="1"/>
  <c r="D24" i="1"/>
  <c r="E25" i="1"/>
  <c r="E24" i="1"/>
  <c r="K9" i="1"/>
  <c r="I15" i="1" s="1"/>
  <c r="I37" i="1" l="1"/>
  <c r="I38" i="1" s="1"/>
  <c r="I42" i="1"/>
  <c r="G80" i="1"/>
  <c r="G81" i="1"/>
  <c r="I43" i="1"/>
  <c r="C51" i="1" s="1"/>
  <c r="I39" i="1" s="1"/>
  <c r="S52" i="1" s="1"/>
  <c r="E23" i="1"/>
  <c r="I10" i="1"/>
  <c r="C23" i="1"/>
  <c r="T52" i="1" l="1"/>
  <c r="G51" i="1"/>
  <c r="G52" i="1"/>
  <c r="T25" i="1"/>
  <c r="I11" i="1"/>
  <c r="I16" i="1"/>
  <c r="C24" i="1" s="1"/>
  <c r="I12" i="1" s="1"/>
  <c r="S25" i="1" s="1"/>
  <c r="G25" i="1" l="1"/>
  <c r="G24" i="1"/>
</calcChain>
</file>

<file path=xl/sharedStrings.xml><?xml version="1.0" encoding="utf-8"?>
<sst xmlns="http://schemas.openxmlformats.org/spreadsheetml/2006/main" count="156" uniqueCount="50">
  <si>
    <t xml:space="preserve">Дата отримання кредиту </t>
  </si>
  <si>
    <t>Сума кредиту, грн</t>
  </si>
  <si>
    <t>Процентна ставка, % в день</t>
  </si>
  <si>
    <t>Загальна вартість кредиту, грн</t>
  </si>
  <si>
    <t>Проценти за користування кредитом (Загальні витрати), грн</t>
  </si>
  <si>
    <t>Реальна річна процентна ставка, %</t>
  </si>
  <si>
    <t>Дата повернення кредиту</t>
  </si>
  <si>
    <t>№ з/п</t>
  </si>
  <si>
    <t>Дата видачі кредиту/
дата платежу</t>
  </si>
  <si>
    <t>Кількість днів у розрахунковому періоді</t>
  </si>
  <si>
    <t>Види платежів за кредитом</t>
  </si>
  <si>
    <t>сума кредиту за договором/
погашення суми кредиту</t>
  </si>
  <si>
    <t>проценти за користування кредитом</t>
  </si>
  <si>
    <t>платежі за супровідні послуги</t>
  </si>
  <si>
    <t>кредитодавця</t>
  </si>
  <si>
    <t>третіх осіб</t>
  </si>
  <si>
    <t>за обслуговування
кредитної заборгованості</t>
  </si>
  <si>
    <t>комісія за надання кредиту</t>
  </si>
  <si>
    <t>інші послуги кредитодавця</t>
  </si>
  <si>
    <t>кредитного посередника (за наявності)</t>
  </si>
  <si>
    <t>комісійний збір</t>
  </si>
  <si>
    <t>інша плата за послуги
кредитного посередника</t>
  </si>
  <si>
    <t>за розрахунково-касове
обслуговування</t>
  </si>
  <si>
    <t>послуги нотаріуса</t>
  </si>
  <si>
    <t>послуги оцінювача</t>
  </si>
  <si>
    <t>послуги страховика</t>
  </si>
  <si>
    <t>нші послуги третіх осіб</t>
  </si>
  <si>
    <t>Усього</t>
  </si>
  <si>
    <t>X</t>
  </si>
  <si>
    <t>КАЛЬКУЛЯТОР ПОСЛУГИ СПОЖИВЧОГО КРЕДИТУ (БЕЗ ЗАСТАВИ)</t>
  </si>
  <si>
    <t>КАЛЬКУЛЯТОР ПОСЛУГИ З НАДАННЯ МІКРОКРЕДИТУ</t>
  </si>
  <si>
    <t>1 платіж в кінці строку</t>
  </si>
  <si>
    <t>Періодичність платежів</t>
  </si>
  <si>
    <t>Загальна кількість платежів</t>
  </si>
  <si>
    <t>Строк користування кредитом, дні</t>
  </si>
  <si>
    <t>податкові платежі та збори згідно вимог законодавства України</t>
  </si>
  <si>
    <t>Сума платежу за розрахунковий період, грн</t>
  </si>
  <si>
    <t>Чиста сума кредиту (№1 з/п) / сума платежу за розрахунковий період (№2 з/п), грн</t>
  </si>
  <si>
    <t xml:space="preserve">        Введіть суму кредиту: від 100,00 грн до 3 000,00 грн</t>
  </si>
  <si>
    <t xml:space="preserve">        Введіть строк кредитування: від 5 днів до 30 днів</t>
  </si>
  <si>
    <r>
      <rPr>
        <b/>
        <sz val="12"/>
        <color theme="1"/>
        <rFont val="Arial"/>
        <family val="2"/>
      </rPr>
      <t>Застереження:</t>
    </r>
    <r>
      <rPr>
        <sz val="12"/>
        <color theme="1"/>
        <rFont val="Arial"/>
        <family val="2"/>
      </rPr>
      <t xml:space="preserve">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обов’язки на умовах та у строки, визначені в договорі. Реальна річна процентна ставка обчислена відповідно до правил, затверджених постановою Правління Національного банку України 11.02.2021 № 16 та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  </r>
  </si>
  <si>
    <t xml:space="preserve">        Введіть дату отримання кредиту</t>
  </si>
  <si>
    <t>ДЛЯ ПЕРШОГО КРЕДИТУ СУМОЮ ВІД 100 ДО 3 000 ГРН НА СТРОК ВІД 5 ДО 20 ДНІВ ПІД ВІДСОТКОВУ СТАВКУ 1,00%</t>
  </si>
  <si>
    <t xml:space="preserve">        Введіть строк кредитування: від 5 днів до 20 днів</t>
  </si>
  <si>
    <t>ДЛЯ ПОСТІЙНИХ КЛІЄНТІВ - КРЕДИТ СУМОЮ ВІД 1 000 ДО 8 000 ГРН НА СТРОК ВІД 5 ДО 30 ДНІВ ПІД ВІДСОТКОВУ СТАВКУ 1,50%</t>
  </si>
  <si>
    <t xml:space="preserve">        Введіть суму кредиту: від 1 000,00 грн до 8 000,00 грн</t>
  </si>
  <si>
    <t>Розмір знижки (за наявності), %</t>
  </si>
  <si>
    <t xml:space="preserve">        Введіть відсоток знижки: від 1% до 99,99%</t>
  </si>
  <si>
    <t>ДЛЯ ПОСТІЙНИХ КЛІЄНТІВ - КРЕДИТ СУМОЮ ВІД 8 001 ДО 10 000 ГРН НА СТРОК ВІД 5 ДО 30 ДНІВ ПІД ВІДСОТКОВУ СТАВКУ 1,50%</t>
  </si>
  <si>
    <t xml:space="preserve">        Введіть суму кредиту: від 8 001,00 грн до 10 000,00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</si>
</sst>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rgb="FFE04B11"/>
      <name val="Arial"/>
      <family val="2"/>
    </font>
    <font>
      <sz val="12"/>
      <color theme="0" tint="-0.499984740745262"/>
      <name val="Arial"/>
      <family val="2"/>
    </font>
    <font>
      <sz val="12"/>
      <color theme="0"/>
      <name val="Arial"/>
      <family val="2"/>
    </font>
    <font>
      <b/>
      <sz val="14"/>
      <color rgb="FFD2330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center" vertical="center" textRotation="90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4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4" fontId="2" fillId="0" borderId="11" xfId="0" applyNumberFormat="1" applyFont="1" applyBorder="1" applyAlignment="1" applyProtection="1">
      <alignment horizontal="center" vertical="center"/>
      <protection hidden="1"/>
    </xf>
    <xf numFmtId="2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4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4" fontId="2" fillId="0" borderId="8" xfId="0" applyNumberFormat="1" applyFont="1" applyBorder="1" applyAlignment="1" applyProtection="1">
      <alignment horizontal="center" vertical="center"/>
      <protection hidden="1"/>
    </xf>
    <xf numFmtId="2" fontId="2" fillId="0" borderId="8" xfId="0" applyNumberFormat="1" applyFont="1" applyBorder="1" applyAlignment="1" applyProtection="1">
      <alignment horizontal="center" vertical="center"/>
      <protection hidden="1"/>
    </xf>
    <xf numFmtId="10" fontId="2" fillId="0" borderId="8" xfId="0" applyNumberFormat="1" applyFont="1" applyBorder="1" applyAlignment="1" applyProtection="1">
      <alignment horizontal="center" vertical="center"/>
      <protection hidden="1"/>
    </xf>
    <xf numFmtId="4" fontId="2" fillId="0" borderId="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horizontal="left" vertical="center"/>
      <protection hidden="1"/>
    </xf>
    <xf numFmtId="0" fontId="1" fillId="0" borderId="27" xfId="0" applyFont="1" applyBorder="1" applyAlignment="1" applyProtection="1">
      <alignment horizontal="left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10" fontId="2" fillId="0" borderId="5" xfId="0" applyNumberFormat="1" applyFont="1" applyBorder="1" applyAlignment="1" applyProtection="1">
      <alignment horizontal="center" vertical="center"/>
      <protection hidden="1"/>
    </xf>
    <xf numFmtId="10" fontId="2" fillId="0" borderId="6" xfId="0" applyNumberFormat="1" applyFont="1" applyBorder="1" applyAlignment="1" applyProtection="1">
      <alignment horizontal="center" vertical="center"/>
      <protection hidden="1"/>
    </xf>
    <xf numFmtId="4" fontId="2" fillId="0" borderId="5" xfId="0" applyNumberFormat="1" applyFont="1" applyBorder="1" applyAlignment="1" applyProtection="1">
      <alignment horizontal="center" vertical="center"/>
      <protection hidden="1"/>
    </xf>
    <xf numFmtId="4" fontId="2" fillId="0" borderId="6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textRotation="90" wrapText="1"/>
      <protection hidden="1"/>
    </xf>
    <xf numFmtId="0" fontId="1" fillId="0" borderId="6" xfId="0" applyFont="1" applyBorder="1" applyAlignment="1" applyProtection="1">
      <alignment horizontal="center" vertical="center" textRotation="90" wrapText="1"/>
      <protection hidden="1"/>
    </xf>
    <xf numFmtId="0" fontId="1" fillId="0" borderId="9" xfId="0" applyFont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" fillId="0" borderId="8" xfId="0" applyFont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 textRotation="90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14" fontId="2" fillId="0" borderId="7" xfId="0" applyNumberFormat="1" applyFont="1" applyBorder="1" applyAlignment="1" applyProtection="1">
      <alignment horizontal="center" vertical="center"/>
      <protection hidden="1"/>
    </xf>
    <xf numFmtId="14" fontId="2" fillId="0" borderId="9" xfId="0" applyNumberFormat="1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14" fontId="2" fillId="2" borderId="2" xfId="0" applyNumberFormat="1" applyFont="1" applyFill="1" applyBorder="1" applyAlignment="1" applyProtection="1">
      <alignment horizontal="center" vertical="center"/>
      <protection locked="0" hidden="1"/>
    </xf>
    <xf numFmtId="14" fontId="2" fillId="2" borderId="4" xfId="0" applyNumberFormat="1" applyFont="1" applyFill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4" fontId="2" fillId="2" borderId="5" xfId="0" applyNumberFormat="1" applyFont="1" applyFill="1" applyBorder="1" applyAlignment="1" applyProtection="1">
      <alignment horizontal="center" vertical="center"/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left" vertical="center" wrapText="1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4" fontId="2" fillId="0" borderId="19" xfId="0" applyNumberFormat="1" applyFont="1" applyBorder="1" applyAlignment="1" applyProtection="1">
      <alignment horizontal="center" vertical="center"/>
      <protection hidden="1"/>
    </xf>
    <xf numFmtId="4" fontId="2" fillId="0" borderId="21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left" vertical="center"/>
      <protection hidden="1"/>
    </xf>
    <xf numFmtId="0" fontId="5" fillId="0" borderId="20" xfId="0" applyFont="1" applyBorder="1" applyAlignment="1" applyProtection="1">
      <alignment horizontal="left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10" fontId="2" fillId="2" borderId="19" xfId="0" applyNumberFormat="1" applyFont="1" applyFill="1" applyBorder="1" applyAlignment="1" applyProtection="1">
      <alignment horizontal="center" vertical="center"/>
      <protection locked="0" hidden="1"/>
    </xf>
    <xf numFmtId="10" fontId="2" fillId="2" borderId="21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23309"/>
      <color rgb="FFE04B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52408</xdr:colOff>
      <xdr:row>6</xdr:row>
      <xdr:rowOff>31750</xdr:rowOff>
    </xdr:from>
    <xdr:to>
      <xdr:col>10</xdr:col>
      <xdr:colOff>305022</xdr:colOff>
      <xdr:row>6</xdr:row>
      <xdr:rowOff>168788</xdr:rowOff>
    </xdr:to>
    <xdr:sp macro="" textlink="">
      <xdr:nvSpPr>
        <xdr:cNvPr id="4" name="Стрелка влево 3">
          <a:extLst>
            <a:ext uri="{FF2B5EF4-FFF2-40B4-BE49-F238E27FC236}">
              <a16:creationId xmlns:a16="http://schemas.microsoft.com/office/drawing/2014/main" id="{A645150D-50AB-1143-B9A2-4174BBE1FA27}"/>
            </a:ext>
          </a:extLst>
        </xdr:cNvPr>
        <xdr:cNvSpPr/>
      </xdr:nvSpPr>
      <xdr:spPr>
        <a:xfrm>
          <a:off x="8345508" y="9544050"/>
          <a:ext cx="252614" cy="137038"/>
        </a:xfrm>
        <a:prstGeom prst="leftArrow">
          <a:avLst/>
        </a:prstGeom>
        <a:solidFill>
          <a:srgbClr val="D23309"/>
        </a:solidFill>
        <a:ln>
          <a:solidFill>
            <a:srgbClr val="D23309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7</xdr:row>
      <xdr:rowOff>34412</xdr:rowOff>
    </xdr:from>
    <xdr:to>
      <xdr:col>10</xdr:col>
      <xdr:colOff>305022</xdr:colOff>
      <xdr:row>7</xdr:row>
      <xdr:rowOff>171450</xdr:rowOff>
    </xdr:to>
    <xdr:sp macro="" textlink="">
      <xdr:nvSpPr>
        <xdr:cNvPr id="5" name="Стрелка влево 4">
          <a:extLst>
            <a:ext uri="{FF2B5EF4-FFF2-40B4-BE49-F238E27FC236}">
              <a16:creationId xmlns:a16="http://schemas.microsoft.com/office/drawing/2014/main" id="{17E608F8-5706-BA49-82AB-DB5916B71A1D}"/>
            </a:ext>
          </a:extLst>
        </xdr:cNvPr>
        <xdr:cNvSpPr/>
      </xdr:nvSpPr>
      <xdr:spPr>
        <a:xfrm>
          <a:off x="8345508" y="9749912"/>
          <a:ext cx="252614" cy="137038"/>
        </a:xfrm>
        <a:prstGeom prst="leftArrow">
          <a:avLst/>
        </a:prstGeom>
        <a:solidFill>
          <a:srgbClr val="D23309"/>
        </a:solidFill>
        <a:ln>
          <a:solidFill>
            <a:srgbClr val="D23309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32</xdr:row>
      <xdr:rowOff>31750</xdr:rowOff>
    </xdr:from>
    <xdr:to>
      <xdr:col>10</xdr:col>
      <xdr:colOff>305022</xdr:colOff>
      <xdr:row>32</xdr:row>
      <xdr:rowOff>168788</xdr:rowOff>
    </xdr:to>
    <xdr:sp macro="" textlink="">
      <xdr:nvSpPr>
        <xdr:cNvPr id="6" name="Стрелка влево 5">
          <a:extLst>
            <a:ext uri="{FF2B5EF4-FFF2-40B4-BE49-F238E27FC236}">
              <a16:creationId xmlns:a16="http://schemas.microsoft.com/office/drawing/2014/main" id="{74BB4D44-00F6-5744-9C6E-F7F94A3168B8}"/>
            </a:ext>
          </a:extLst>
        </xdr:cNvPr>
        <xdr:cNvSpPr/>
      </xdr:nvSpPr>
      <xdr:spPr>
        <a:xfrm>
          <a:off x="8345508" y="17354550"/>
          <a:ext cx="252614" cy="137038"/>
        </a:xfrm>
        <a:prstGeom prst="leftArrow">
          <a:avLst/>
        </a:prstGeom>
        <a:solidFill>
          <a:srgbClr val="D23309"/>
        </a:solidFill>
        <a:ln>
          <a:solidFill>
            <a:srgbClr val="D23309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33</xdr:row>
      <xdr:rowOff>34412</xdr:rowOff>
    </xdr:from>
    <xdr:to>
      <xdr:col>10</xdr:col>
      <xdr:colOff>305022</xdr:colOff>
      <xdr:row>33</xdr:row>
      <xdr:rowOff>171450</xdr:rowOff>
    </xdr:to>
    <xdr:sp macro="" textlink="">
      <xdr:nvSpPr>
        <xdr:cNvPr id="7" name="Стрелка влево 6">
          <a:extLst>
            <a:ext uri="{FF2B5EF4-FFF2-40B4-BE49-F238E27FC236}">
              <a16:creationId xmlns:a16="http://schemas.microsoft.com/office/drawing/2014/main" id="{E6F326DD-44AA-EB4B-9773-CC5572704235}"/>
            </a:ext>
          </a:extLst>
        </xdr:cNvPr>
        <xdr:cNvSpPr/>
      </xdr:nvSpPr>
      <xdr:spPr>
        <a:xfrm>
          <a:off x="8318953" y="9594048"/>
          <a:ext cx="252614" cy="137038"/>
        </a:xfrm>
        <a:prstGeom prst="leftArrow">
          <a:avLst/>
        </a:prstGeom>
        <a:solidFill>
          <a:srgbClr val="D23309"/>
        </a:solidFill>
        <a:ln>
          <a:solidFill>
            <a:srgbClr val="D23309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61</xdr:row>
      <xdr:rowOff>38100</xdr:rowOff>
    </xdr:from>
    <xdr:to>
      <xdr:col>10</xdr:col>
      <xdr:colOff>305022</xdr:colOff>
      <xdr:row>61</xdr:row>
      <xdr:rowOff>175138</xdr:rowOff>
    </xdr:to>
    <xdr:sp macro="" textlink="">
      <xdr:nvSpPr>
        <xdr:cNvPr id="8" name="Стрелка влево 7">
          <a:extLst>
            <a:ext uri="{FF2B5EF4-FFF2-40B4-BE49-F238E27FC236}">
              <a16:creationId xmlns:a16="http://schemas.microsoft.com/office/drawing/2014/main" id="{2AB632A7-26F6-544C-88F3-60A74CF0C2DF}"/>
            </a:ext>
          </a:extLst>
        </xdr:cNvPr>
        <xdr:cNvSpPr/>
      </xdr:nvSpPr>
      <xdr:spPr>
        <a:xfrm>
          <a:off x="8345508" y="25958800"/>
          <a:ext cx="252614" cy="137038"/>
        </a:xfrm>
        <a:prstGeom prst="leftArrow">
          <a:avLst/>
        </a:prstGeom>
        <a:solidFill>
          <a:srgbClr val="D23309"/>
        </a:solidFill>
        <a:ln>
          <a:solidFill>
            <a:srgbClr val="D23309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62</xdr:row>
      <xdr:rowOff>40762</xdr:rowOff>
    </xdr:from>
    <xdr:to>
      <xdr:col>10</xdr:col>
      <xdr:colOff>305022</xdr:colOff>
      <xdr:row>62</xdr:row>
      <xdr:rowOff>177800</xdr:rowOff>
    </xdr:to>
    <xdr:sp macro="" textlink="">
      <xdr:nvSpPr>
        <xdr:cNvPr id="9" name="Стрелка влево 8">
          <a:extLst>
            <a:ext uri="{FF2B5EF4-FFF2-40B4-BE49-F238E27FC236}">
              <a16:creationId xmlns:a16="http://schemas.microsoft.com/office/drawing/2014/main" id="{37DF439D-0970-E844-B252-F6B92EDA5C08}"/>
            </a:ext>
          </a:extLst>
        </xdr:cNvPr>
        <xdr:cNvSpPr/>
      </xdr:nvSpPr>
      <xdr:spPr>
        <a:xfrm>
          <a:off x="8345508" y="26164662"/>
          <a:ext cx="252614" cy="137038"/>
        </a:xfrm>
        <a:prstGeom prst="leftArrow">
          <a:avLst/>
        </a:prstGeom>
        <a:solidFill>
          <a:srgbClr val="D23309"/>
        </a:solidFill>
        <a:ln>
          <a:solidFill>
            <a:srgbClr val="D23309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1</xdr:col>
      <xdr:colOff>50800</xdr:colOff>
      <xdr:row>1</xdr:row>
      <xdr:rowOff>44450</xdr:rowOff>
    </xdr:from>
    <xdr:to>
      <xdr:col>3</xdr:col>
      <xdr:colOff>801204</xdr:colOff>
      <xdr:row>1</xdr:row>
      <xdr:rowOff>463550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FFD64B6A-27C4-1D7E-2A16-56A4BBA2B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247650"/>
          <a:ext cx="2350604" cy="419100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56</xdr:row>
      <xdr:rowOff>50800</xdr:rowOff>
    </xdr:from>
    <xdr:to>
      <xdr:col>3</xdr:col>
      <xdr:colOff>801204</xdr:colOff>
      <xdr:row>56</xdr:row>
      <xdr:rowOff>469900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44529EB9-42BC-2C41-BE17-C6C0D526D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24549100"/>
          <a:ext cx="2350604" cy="419100"/>
        </a:xfrm>
        <a:prstGeom prst="rect">
          <a:avLst/>
        </a:prstGeom>
      </xdr:spPr>
    </xdr:pic>
    <xdr:clientData/>
  </xdr:twoCellAnchor>
  <xdr:twoCellAnchor>
    <xdr:from>
      <xdr:col>10</xdr:col>
      <xdr:colOff>52408</xdr:colOff>
      <xdr:row>5</xdr:row>
      <xdr:rowOff>34884</xdr:rowOff>
    </xdr:from>
    <xdr:to>
      <xdr:col>10</xdr:col>
      <xdr:colOff>305022</xdr:colOff>
      <xdr:row>5</xdr:row>
      <xdr:rowOff>171922</xdr:rowOff>
    </xdr:to>
    <xdr:sp macro="" textlink="">
      <xdr:nvSpPr>
        <xdr:cNvPr id="14" name="Стрелка влево 13">
          <a:extLst>
            <a:ext uri="{FF2B5EF4-FFF2-40B4-BE49-F238E27FC236}">
              <a16:creationId xmlns:a16="http://schemas.microsoft.com/office/drawing/2014/main" id="{91A2BDF9-B770-2E44-971A-A241382FB644}"/>
            </a:ext>
          </a:extLst>
        </xdr:cNvPr>
        <xdr:cNvSpPr/>
      </xdr:nvSpPr>
      <xdr:spPr>
        <a:xfrm>
          <a:off x="8345508" y="1533484"/>
          <a:ext cx="252614" cy="137038"/>
        </a:xfrm>
        <a:prstGeom prst="leftArrow">
          <a:avLst/>
        </a:prstGeom>
        <a:solidFill>
          <a:srgbClr val="D23309"/>
        </a:solidFill>
        <a:ln>
          <a:solidFill>
            <a:srgbClr val="D23309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31</xdr:row>
      <xdr:rowOff>34884</xdr:rowOff>
    </xdr:from>
    <xdr:to>
      <xdr:col>10</xdr:col>
      <xdr:colOff>305022</xdr:colOff>
      <xdr:row>31</xdr:row>
      <xdr:rowOff>171922</xdr:rowOff>
    </xdr:to>
    <xdr:sp macro="" textlink="">
      <xdr:nvSpPr>
        <xdr:cNvPr id="15" name="Стрелка влево 14">
          <a:extLst>
            <a:ext uri="{FF2B5EF4-FFF2-40B4-BE49-F238E27FC236}">
              <a16:creationId xmlns:a16="http://schemas.microsoft.com/office/drawing/2014/main" id="{E9BCDF37-D950-AB48-AA5B-706CD5674BA4}"/>
            </a:ext>
          </a:extLst>
        </xdr:cNvPr>
        <xdr:cNvSpPr/>
      </xdr:nvSpPr>
      <xdr:spPr>
        <a:xfrm>
          <a:off x="8345508" y="1533484"/>
          <a:ext cx="252614" cy="137038"/>
        </a:xfrm>
        <a:prstGeom prst="leftArrow">
          <a:avLst/>
        </a:prstGeom>
        <a:solidFill>
          <a:srgbClr val="D23309"/>
        </a:solidFill>
        <a:ln>
          <a:solidFill>
            <a:srgbClr val="D23309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60</xdr:row>
      <xdr:rowOff>34884</xdr:rowOff>
    </xdr:from>
    <xdr:to>
      <xdr:col>10</xdr:col>
      <xdr:colOff>305022</xdr:colOff>
      <xdr:row>60</xdr:row>
      <xdr:rowOff>171922</xdr:rowOff>
    </xdr:to>
    <xdr:sp macro="" textlink="">
      <xdr:nvSpPr>
        <xdr:cNvPr id="16" name="Стрелка влево 15">
          <a:extLst>
            <a:ext uri="{FF2B5EF4-FFF2-40B4-BE49-F238E27FC236}">
              <a16:creationId xmlns:a16="http://schemas.microsoft.com/office/drawing/2014/main" id="{56869776-AE20-E34F-9BC1-6B1B8605C747}"/>
            </a:ext>
          </a:extLst>
        </xdr:cNvPr>
        <xdr:cNvSpPr/>
      </xdr:nvSpPr>
      <xdr:spPr>
        <a:xfrm>
          <a:off x="8345508" y="1533484"/>
          <a:ext cx="252614" cy="137038"/>
        </a:xfrm>
        <a:prstGeom prst="leftArrow">
          <a:avLst/>
        </a:prstGeom>
        <a:solidFill>
          <a:srgbClr val="D23309"/>
        </a:solidFill>
        <a:ln>
          <a:solidFill>
            <a:srgbClr val="D23309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34</xdr:row>
      <xdr:rowOff>46663</xdr:rowOff>
    </xdr:from>
    <xdr:to>
      <xdr:col>10</xdr:col>
      <xdr:colOff>305022</xdr:colOff>
      <xdr:row>34</xdr:row>
      <xdr:rowOff>183701</xdr:rowOff>
    </xdr:to>
    <xdr:sp macro="" textlink="">
      <xdr:nvSpPr>
        <xdr:cNvPr id="3" name="Стрелка влево 2">
          <a:extLst>
            <a:ext uri="{FF2B5EF4-FFF2-40B4-BE49-F238E27FC236}">
              <a16:creationId xmlns:a16="http://schemas.microsoft.com/office/drawing/2014/main" id="{090FD379-04F7-154E-AC18-81198EC10585}"/>
            </a:ext>
          </a:extLst>
        </xdr:cNvPr>
        <xdr:cNvSpPr/>
      </xdr:nvSpPr>
      <xdr:spPr>
        <a:xfrm>
          <a:off x="8291533" y="9968538"/>
          <a:ext cx="252614" cy="137038"/>
        </a:xfrm>
        <a:prstGeom prst="leftArrow">
          <a:avLst/>
        </a:prstGeom>
        <a:solidFill>
          <a:srgbClr val="D23309"/>
        </a:solidFill>
        <a:ln>
          <a:solidFill>
            <a:srgbClr val="D23309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52408</xdr:colOff>
      <xdr:row>63</xdr:row>
      <xdr:rowOff>46663</xdr:rowOff>
    </xdr:from>
    <xdr:to>
      <xdr:col>10</xdr:col>
      <xdr:colOff>305022</xdr:colOff>
      <xdr:row>63</xdr:row>
      <xdr:rowOff>183701</xdr:rowOff>
    </xdr:to>
    <xdr:sp macro="" textlink="">
      <xdr:nvSpPr>
        <xdr:cNvPr id="10" name="Стрелка влево 9">
          <a:extLst>
            <a:ext uri="{FF2B5EF4-FFF2-40B4-BE49-F238E27FC236}">
              <a16:creationId xmlns:a16="http://schemas.microsoft.com/office/drawing/2014/main" id="{FBEFE3CB-540E-834B-BCE0-64E26D5C09B7}"/>
            </a:ext>
          </a:extLst>
        </xdr:cNvPr>
        <xdr:cNvSpPr/>
      </xdr:nvSpPr>
      <xdr:spPr>
        <a:xfrm>
          <a:off x="8355033" y="9968538"/>
          <a:ext cx="252614" cy="137038"/>
        </a:xfrm>
        <a:prstGeom prst="leftArrow">
          <a:avLst/>
        </a:prstGeom>
        <a:solidFill>
          <a:srgbClr val="D23309"/>
        </a:solidFill>
        <a:ln>
          <a:solidFill>
            <a:srgbClr val="D23309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6D72E-ADEE-FE4F-A439-9F68D15F94D9}">
  <dimension ref="B2:T83"/>
  <sheetViews>
    <sheetView showGridLines="0" tabSelected="1" topLeftCell="A21" zoomScale="80" zoomScaleNormal="80" workbookViewId="0">
      <selection activeCell="F18" sqref="F18:R18"/>
    </sheetView>
  </sheetViews>
  <sheetFormatPr baseColWidth="10" defaultColWidth="10.83203125" defaultRowHeight="16" x14ac:dyDescent="0.2"/>
  <cols>
    <col min="1" max="1" width="3.5" style="1" customWidth="1"/>
    <col min="2" max="2" width="8" style="1" bestFit="1" customWidth="1"/>
    <col min="3" max="3" width="13" style="1" customWidth="1"/>
    <col min="4" max="14" width="12.1640625" style="1" customWidth="1"/>
    <col min="15" max="15" width="14.6640625" style="1" customWidth="1"/>
    <col min="16" max="20" width="12.1640625" style="1" customWidth="1"/>
    <col min="21" max="16384" width="10.83203125" style="1"/>
  </cols>
  <sheetData>
    <row r="2" spans="2:20" ht="46" customHeight="1" x14ac:dyDescent="0.2">
      <c r="B2" s="47"/>
      <c r="C2" s="47"/>
      <c r="D2" s="47"/>
      <c r="E2" s="48" t="s">
        <v>30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4" spans="2:20" ht="18" x14ac:dyDescent="0.2">
      <c r="C4" s="2"/>
      <c r="D4" s="2"/>
      <c r="E4" s="76" t="s">
        <v>42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6" spans="2:20" x14ac:dyDescent="0.2">
      <c r="B6" s="77" t="s">
        <v>0</v>
      </c>
      <c r="C6" s="78"/>
      <c r="D6" s="78"/>
      <c r="E6" s="78"/>
      <c r="F6" s="78"/>
      <c r="G6" s="79"/>
      <c r="H6" s="31"/>
      <c r="I6" s="80">
        <f ca="1">TODAY()</f>
        <v>45400</v>
      </c>
      <c r="J6" s="81"/>
      <c r="K6" s="82" t="s">
        <v>41</v>
      </c>
      <c r="L6" s="83"/>
      <c r="M6" s="83"/>
      <c r="N6" s="83"/>
      <c r="O6" s="84"/>
    </row>
    <row r="7" spans="2:20" x14ac:dyDescent="0.2">
      <c r="B7" s="37" t="s">
        <v>1</v>
      </c>
      <c r="C7" s="38"/>
      <c r="D7" s="38"/>
      <c r="E7" s="38"/>
      <c r="F7" s="38"/>
      <c r="G7" s="39"/>
      <c r="H7" s="3"/>
      <c r="I7" s="85">
        <v>200</v>
      </c>
      <c r="J7" s="86"/>
      <c r="K7" s="70" t="s">
        <v>38</v>
      </c>
      <c r="L7" s="71"/>
      <c r="M7" s="71"/>
      <c r="N7" s="71"/>
      <c r="O7" s="72"/>
    </row>
    <row r="8" spans="2:20" x14ac:dyDescent="0.2">
      <c r="B8" s="37" t="s">
        <v>34</v>
      </c>
      <c r="C8" s="38"/>
      <c r="D8" s="38"/>
      <c r="E8" s="38"/>
      <c r="F8" s="38"/>
      <c r="G8" s="39"/>
      <c r="H8" s="3"/>
      <c r="I8" s="68">
        <v>11</v>
      </c>
      <c r="J8" s="69"/>
      <c r="K8" s="70" t="s">
        <v>43</v>
      </c>
      <c r="L8" s="71"/>
      <c r="M8" s="71"/>
      <c r="N8" s="71"/>
      <c r="O8" s="72"/>
    </row>
    <row r="9" spans="2:20" x14ac:dyDescent="0.2">
      <c r="B9" s="37" t="s">
        <v>2</v>
      </c>
      <c r="C9" s="38"/>
      <c r="D9" s="38"/>
      <c r="E9" s="38"/>
      <c r="F9" s="38"/>
      <c r="G9" s="39"/>
      <c r="H9" s="3"/>
      <c r="I9" s="42">
        <v>0.01</v>
      </c>
      <c r="J9" s="43"/>
      <c r="K9" s="73">
        <f>I7*(1+I8*I9)</f>
        <v>222.00000000000003</v>
      </c>
      <c r="L9" s="74"/>
      <c r="M9" s="74"/>
      <c r="N9" s="74"/>
      <c r="O9" s="75"/>
    </row>
    <row r="10" spans="2:20" x14ac:dyDescent="0.2">
      <c r="B10" s="37" t="s">
        <v>3</v>
      </c>
      <c r="C10" s="38"/>
      <c r="D10" s="38"/>
      <c r="E10" s="38"/>
      <c r="F10" s="38"/>
      <c r="G10" s="39"/>
      <c r="H10" s="3"/>
      <c r="I10" s="44">
        <f>ROUND(K9,2)</f>
        <v>222</v>
      </c>
      <c r="J10" s="45"/>
      <c r="K10" s="37"/>
      <c r="L10" s="38"/>
      <c r="M10" s="38"/>
      <c r="N10" s="38"/>
      <c r="O10" s="61"/>
    </row>
    <row r="11" spans="2:20" x14ac:dyDescent="0.2">
      <c r="B11" s="37" t="s">
        <v>4</v>
      </c>
      <c r="C11" s="38"/>
      <c r="D11" s="38"/>
      <c r="E11" s="38"/>
      <c r="F11" s="38"/>
      <c r="G11" s="39"/>
      <c r="H11" s="3"/>
      <c r="I11" s="44">
        <f>I10-I7</f>
        <v>22</v>
      </c>
      <c r="J11" s="45"/>
      <c r="K11" s="37"/>
      <c r="L11" s="38"/>
      <c r="M11" s="38"/>
      <c r="N11" s="38"/>
      <c r="O11" s="61"/>
    </row>
    <row r="12" spans="2:20" x14ac:dyDescent="0.2">
      <c r="B12" s="37" t="s">
        <v>5</v>
      </c>
      <c r="C12" s="38"/>
      <c r="D12" s="38"/>
      <c r="E12" s="38"/>
      <c r="F12" s="38"/>
      <c r="G12" s="39"/>
      <c r="H12" s="3"/>
      <c r="I12" s="42">
        <f ca="1">XIRR(E23:E24,C23:C24)</f>
        <v>30.907945442199708</v>
      </c>
      <c r="J12" s="43"/>
      <c r="K12" s="37"/>
      <c r="L12" s="38"/>
      <c r="M12" s="38"/>
      <c r="N12" s="38"/>
      <c r="O12" s="61"/>
    </row>
    <row r="13" spans="2:20" x14ac:dyDescent="0.2">
      <c r="B13" s="37" t="s">
        <v>33</v>
      </c>
      <c r="C13" s="38"/>
      <c r="D13" s="38"/>
      <c r="E13" s="38"/>
      <c r="F13" s="38"/>
      <c r="G13" s="39"/>
      <c r="H13" s="3"/>
      <c r="I13" s="40" t="s">
        <v>31</v>
      </c>
      <c r="J13" s="41"/>
      <c r="K13" s="91"/>
      <c r="L13" s="92"/>
      <c r="M13" s="92"/>
      <c r="N13" s="92"/>
      <c r="O13" s="93"/>
    </row>
    <row r="14" spans="2:20" x14ac:dyDescent="0.2">
      <c r="B14" s="37" t="s">
        <v>32</v>
      </c>
      <c r="C14" s="38"/>
      <c r="D14" s="38"/>
      <c r="E14" s="38"/>
      <c r="F14" s="38"/>
      <c r="G14" s="39"/>
      <c r="H14" s="3"/>
      <c r="I14" s="40" t="s">
        <v>31</v>
      </c>
      <c r="J14" s="41"/>
      <c r="K14" s="91"/>
      <c r="L14" s="92"/>
      <c r="M14" s="92"/>
      <c r="N14" s="92"/>
      <c r="O14" s="93"/>
    </row>
    <row r="15" spans="2:20" x14ac:dyDescent="0.2">
      <c r="B15" s="87" t="s">
        <v>36</v>
      </c>
      <c r="C15" s="88"/>
      <c r="D15" s="88"/>
      <c r="E15" s="88"/>
      <c r="F15" s="88"/>
      <c r="G15" s="88"/>
      <c r="H15" s="33"/>
      <c r="I15" s="89">
        <f>ROUND(K9,2)</f>
        <v>222</v>
      </c>
      <c r="J15" s="90"/>
      <c r="K15" s="34"/>
      <c r="L15" s="35"/>
      <c r="M15" s="35"/>
      <c r="N15" s="35"/>
      <c r="O15" s="36"/>
    </row>
    <row r="16" spans="2:20" x14ac:dyDescent="0.2">
      <c r="B16" s="62" t="s">
        <v>6</v>
      </c>
      <c r="C16" s="63"/>
      <c r="D16" s="63"/>
      <c r="E16" s="63"/>
      <c r="F16" s="63"/>
      <c r="G16" s="64"/>
      <c r="H16" s="32"/>
      <c r="I16" s="65">
        <f ca="1">I6+I8</f>
        <v>45411</v>
      </c>
      <c r="J16" s="66"/>
      <c r="K16" s="62"/>
      <c r="L16" s="63"/>
      <c r="M16" s="63"/>
      <c r="N16" s="63"/>
      <c r="O16" s="67"/>
    </row>
    <row r="18" spans="2:20" x14ac:dyDescent="0.2">
      <c r="B18" s="56" t="s">
        <v>7</v>
      </c>
      <c r="C18" s="59" t="s">
        <v>8</v>
      </c>
      <c r="D18" s="59" t="s">
        <v>9</v>
      </c>
      <c r="E18" s="59" t="s">
        <v>37</v>
      </c>
      <c r="F18" s="60" t="s">
        <v>10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59" t="s">
        <v>5</v>
      </c>
      <c r="T18" s="49" t="s">
        <v>3</v>
      </c>
    </row>
    <row r="19" spans="2:20" x14ac:dyDescent="0.2">
      <c r="B19" s="57"/>
      <c r="C19" s="52"/>
      <c r="D19" s="52"/>
      <c r="E19" s="52"/>
      <c r="F19" s="52" t="s">
        <v>11</v>
      </c>
      <c r="G19" s="52" t="s">
        <v>12</v>
      </c>
      <c r="H19" s="52" t="s">
        <v>35</v>
      </c>
      <c r="I19" s="54" t="s">
        <v>13</v>
      </c>
      <c r="J19" s="54"/>
      <c r="K19" s="54"/>
      <c r="L19" s="54"/>
      <c r="M19" s="54"/>
      <c r="N19" s="54"/>
      <c r="O19" s="54"/>
      <c r="P19" s="54"/>
      <c r="Q19" s="54"/>
      <c r="R19" s="54"/>
      <c r="S19" s="52"/>
      <c r="T19" s="50"/>
    </row>
    <row r="20" spans="2:20" x14ac:dyDescent="0.2">
      <c r="B20" s="57"/>
      <c r="C20" s="52"/>
      <c r="D20" s="52"/>
      <c r="E20" s="52"/>
      <c r="F20" s="52"/>
      <c r="G20" s="52"/>
      <c r="H20" s="52"/>
      <c r="I20" s="54" t="s">
        <v>14</v>
      </c>
      <c r="J20" s="54"/>
      <c r="K20" s="54"/>
      <c r="L20" s="55" t="s">
        <v>19</v>
      </c>
      <c r="M20" s="55"/>
      <c r="N20" s="54" t="s">
        <v>15</v>
      </c>
      <c r="O20" s="54"/>
      <c r="P20" s="54"/>
      <c r="Q20" s="54"/>
      <c r="R20" s="54"/>
      <c r="S20" s="52"/>
      <c r="T20" s="50"/>
    </row>
    <row r="21" spans="2:20" ht="139" customHeight="1" x14ac:dyDescent="0.2">
      <c r="B21" s="58"/>
      <c r="C21" s="53"/>
      <c r="D21" s="53"/>
      <c r="E21" s="53"/>
      <c r="F21" s="53"/>
      <c r="G21" s="53"/>
      <c r="H21" s="53"/>
      <c r="I21" s="4" t="s">
        <v>16</v>
      </c>
      <c r="J21" s="4" t="s">
        <v>17</v>
      </c>
      <c r="K21" s="4" t="s">
        <v>18</v>
      </c>
      <c r="L21" s="4" t="s">
        <v>20</v>
      </c>
      <c r="M21" s="4" t="s">
        <v>21</v>
      </c>
      <c r="N21" s="4" t="s">
        <v>22</v>
      </c>
      <c r="O21" s="4" t="s">
        <v>23</v>
      </c>
      <c r="P21" s="4" t="s">
        <v>24</v>
      </c>
      <c r="Q21" s="4" t="s">
        <v>25</v>
      </c>
      <c r="R21" s="4" t="s">
        <v>26</v>
      </c>
      <c r="S21" s="53"/>
      <c r="T21" s="51"/>
    </row>
    <row r="22" spans="2:20" x14ac:dyDescent="0.2">
      <c r="B22" s="5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8</v>
      </c>
      <c r="J22" s="6">
        <v>9</v>
      </c>
      <c r="K22" s="6">
        <v>10</v>
      </c>
      <c r="L22" s="6">
        <v>11</v>
      </c>
      <c r="M22" s="6">
        <v>12</v>
      </c>
      <c r="N22" s="6">
        <v>13</v>
      </c>
      <c r="O22" s="6">
        <v>14</v>
      </c>
      <c r="P22" s="6">
        <v>15</v>
      </c>
      <c r="Q22" s="6">
        <v>16</v>
      </c>
      <c r="R22" s="6">
        <v>17</v>
      </c>
      <c r="S22" s="6">
        <v>18</v>
      </c>
      <c r="T22" s="7">
        <v>19</v>
      </c>
    </row>
    <row r="23" spans="2:20" s="30" customFormat="1" x14ac:dyDescent="0.2">
      <c r="B23" s="8">
        <v>1</v>
      </c>
      <c r="C23" s="9">
        <f ca="1">I6</f>
        <v>45400</v>
      </c>
      <c r="D23" s="10" t="s">
        <v>28</v>
      </c>
      <c r="E23" s="11">
        <f>-I7</f>
        <v>-200</v>
      </c>
      <c r="F23" s="11">
        <f>I7</f>
        <v>200</v>
      </c>
      <c r="G23" s="10" t="s">
        <v>28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0" t="s">
        <v>28</v>
      </c>
      <c r="T23" s="13" t="s">
        <v>28</v>
      </c>
    </row>
    <row r="24" spans="2:20" s="30" customFormat="1" x14ac:dyDescent="0.2">
      <c r="B24" s="14">
        <v>2</v>
      </c>
      <c r="C24" s="15">
        <f ca="1">I16</f>
        <v>45411</v>
      </c>
      <c r="D24" s="16">
        <f>I8</f>
        <v>11</v>
      </c>
      <c r="E24" s="17">
        <f>I7*(1+I8*I9)</f>
        <v>222.00000000000003</v>
      </c>
      <c r="F24" s="17">
        <f>I7</f>
        <v>200</v>
      </c>
      <c r="G24" s="17">
        <f>I11</f>
        <v>22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9" t="s">
        <v>28</v>
      </c>
      <c r="T24" s="20" t="s">
        <v>28</v>
      </c>
    </row>
    <row r="25" spans="2:20" s="30" customFormat="1" x14ac:dyDescent="0.2">
      <c r="B25" s="21" t="s">
        <v>27</v>
      </c>
      <c r="C25" s="22" t="s">
        <v>28</v>
      </c>
      <c r="D25" s="23">
        <f>I8</f>
        <v>11</v>
      </c>
      <c r="E25" s="24">
        <f>I7*(1+I8*I9)</f>
        <v>222.00000000000003</v>
      </c>
      <c r="F25" s="24">
        <f>I7</f>
        <v>200</v>
      </c>
      <c r="G25" s="24">
        <f>I11</f>
        <v>22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6">
        <f ca="1">I12</f>
        <v>30.907945442199708</v>
      </c>
      <c r="T25" s="27">
        <f>I10</f>
        <v>222</v>
      </c>
    </row>
    <row r="27" spans="2:20" ht="90" customHeight="1" x14ac:dyDescent="0.2">
      <c r="B27" s="46" t="s">
        <v>40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9" spans="2:20" x14ac:dyDescent="0.2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2:20" ht="18" x14ac:dyDescent="0.2">
      <c r="C30" s="2"/>
      <c r="D30" s="2"/>
      <c r="E30" s="76" t="s">
        <v>44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</row>
    <row r="32" spans="2:20" x14ac:dyDescent="0.2">
      <c r="B32" s="77" t="s">
        <v>0</v>
      </c>
      <c r="C32" s="78"/>
      <c r="D32" s="78"/>
      <c r="E32" s="78"/>
      <c r="F32" s="78"/>
      <c r="G32" s="79"/>
      <c r="H32" s="31"/>
      <c r="I32" s="80">
        <f ca="1">TODAY()</f>
        <v>45400</v>
      </c>
      <c r="J32" s="81"/>
      <c r="K32" s="82" t="s">
        <v>41</v>
      </c>
      <c r="L32" s="83"/>
      <c r="M32" s="83"/>
      <c r="N32" s="83"/>
      <c r="O32" s="84"/>
    </row>
    <row r="33" spans="2:20" x14ac:dyDescent="0.2">
      <c r="B33" s="37" t="s">
        <v>1</v>
      </c>
      <c r="C33" s="38"/>
      <c r="D33" s="38"/>
      <c r="E33" s="38"/>
      <c r="F33" s="38"/>
      <c r="G33" s="39"/>
      <c r="H33" s="3"/>
      <c r="I33" s="85">
        <v>8000</v>
      </c>
      <c r="J33" s="86"/>
      <c r="K33" s="70" t="s">
        <v>45</v>
      </c>
      <c r="L33" s="71"/>
      <c r="M33" s="71"/>
      <c r="N33" s="71"/>
      <c r="O33" s="72"/>
    </row>
    <row r="34" spans="2:20" x14ac:dyDescent="0.2">
      <c r="B34" s="37" t="s">
        <v>34</v>
      </c>
      <c r="C34" s="38"/>
      <c r="D34" s="38"/>
      <c r="E34" s="38"/>
      <c r="F34" s="38"/>
      <c r="G34" s="39"/>
      <c r="H34" s="3"/>
      <c r="I34" s="68">
        <v>30</v>
      </c>
      <c r="J34" s="69"/>
      <c r="K34" s="70" t="s">
        <v>39</v>
      </c>
      <c r="L34" s="71"/>
      <c r="M34" s="71"/>
      <c r="N34" s="71"/>
      <c r="O34" s="72"/>
    </row>
    <row r="35" spans="2:20" x14ac:dyDescent="0.2">
      <c r="B35" s="37" t="s">
        <v>46</v>
      </c>
      <c r="C35" s="38"/>
      <c r="D35" s="38"/>
      <c r="E35" s="38"/>
      <c r="F35" s="38"/>
      <c r="G35" s="39"/>
      <c r="H35" s="3"/>
      <c r="I35" s="97">
        <v>0</v>
      </c>
      <c r="J35" s="98"/>
      <c r="K35" s="94" t="s">
        <v>47</v>
      </c>
      <c r="L35" s="95"/>
      <c r="M35" s="95"/>
      <c r="N35" s="95"/>
      <c r="O35" s="96"/>
    </row>
    <row r="36" spans="2:20" x14ac:dyDescent="0.2">
      <c r="B36" s="37" t="s">
        <v>2</v>
      </c>
      <c r="C36" s="38"/>
      <c r="D36" s="38"/>
      <c r="E36" s="38"/>
      <c r="F36" s="38"/>
      <c r="G36" s="39"/>
      <c r="H36" s="3"/>
      <c r="I36" s="42">
        <f>1.5%-(1.5%-1.5%*(100%-I35))</f>
        <v>1.4999999999999999E-2</v>
      </c>
      <c r="J36" s="43"/>
      <c r="K36" s="73">
        <f>I33*(1+I34*I36)</f>
        <v>11600</v>
      </c>
      <c r="L36" s="74"/>
      <c r="M36" s="74"/>
      <c r="N36" s="74"/>
      <c r="O36" s="75"/>
    </row>
    <row r="37" spans="2:20" x14ac:dyDescent="0.2">
      <c r="B37" s="37" t="s">
        <v>3</v>
      </c>
      <c r="C37" s="38"/>
      <c r="D37" s="38"/>
      <c r="E37" s="38"/>
      <c r="F37" s="38"/>
      <c r="G37" s="39"/>
      <c r="H37" s="3"/>
      <c r="I37" s="44">
        <f>ROUND(K36,2)</f>
        <v>11600</v>
      </c>
      <c r="J37" s="45"/>
      <c r="K37" s="37"/>
      <c r="L37" s="38"/>
      <c r="M37" s="38"/>
      <c r="N37" s="38"/>
      <c r="O37" s="61"/>
    </row>
    <row r="38" spans="2:20" x14ac:dyDescent="0.2">
      <c r="B38" s="37" t="s">
        <v>4</v>
      </c>
      <c r="C38" s="38"/>
      <c r="D38" s="38"/>
      <c r="E38" s="38"/>
      <c r="F38" s="38"/>
      <c r="G38" s="39"/>
      <c r="H38" s="3"/>
      <c r="I38" s="44">
        <f>I37-I33</f>
        <v>3600</v>
      </c>
      <c r="J38" s="45"/>
      <c r="K38" s="37"/>
      <c r="L38" s="38"/>
      <c r="M38" s="38"/>
      <c r="N38" s="38"/>
      <c r="O38" s="61"/>
    </row>
    <row r="39" spans="2:20" x14ac:dyDescent="0.2">
      <c r="B39" s="37" t="s">
        <v>5</v>
      </c>
      <c r="C39" s="38"/>
      <c r="D39" s="38"/>
      <c r="E39" s="38"/>
      <c r="F39" s="38"/>
      <c r="G39" s="39"/>
      <c r="H39" s="3"/>
      <c r="I39" s="42">
        <f ca="1">XIRR(E50:E51,C50:C51)</f>
        <v>90.898979949951169</v>
      </c>
      <c r="J39" s="43"/>
      <c r="K39" s="37"/>
      <c r="L39" s="38"/>
      <c r="M39" s="38"/>
      <c r="N39" s="38"/>
      <c r="O39" s="61"/>
    </row>
    <row r="40" spans="2:20" x14ac:dyDescent="0.2">
      <c r="B40" s="37" t="s">
        <v>33</v>
      </c>
      <c r="C40" s="38"/>
      <c r="D40" s="38"/>
      <c r="E40" s="38"/>
      <c r="F40" s="38"/>
      <c r="G40" s="39"/>
      <c r="H40" s="3"/>
      <c r="I40" s="40" t="s">
        <v>31</v>
      </c>
      <c r="J40" s="41"/>
      <c r="K40" s="91"/>
      <c r="L40" s="92"/>
      <c r="M40" s="92"/>
      <c r="N40" s="92"/>
      <c r="O40" s="93"/>
    </row>
    <row r="41" spans="2:20" x14ac:dyDescent="0.2">
      <c r="B41" s="37" t="s">
        <v>32</v>
      </c>
      <c r="C41" s="38"/>
      <c r="D41" s="38"/>
      <c r="E41" s="38"/>
      <c r="F41" s="38"/>
      <c r="G41" s="39"/>
      <c r="H41" s="3"/>
      <c r="I41" s="40" t="s">
        <v>31</v>
      </c>
      <c r="J41" s="41"/>
      <c r="K41" s="91"/>
      <c r="L41" s="92"/>
      <c r="M41" s="92"/>
      <c r="N41" s="92"/>
      <c r="O41" s="93"/>
    </row>
    <row r="42" spans="2:20" x14ac:dyDescent="0.2">
      <c r="B42" s="87" t="s">
        <v>36</v>
      </c>
      <c r="C42" s="88"/>
      <c r="D42" s="88"/>
      <c r="E42" s="88"/>
      <c r="F42" s="88"/>
      <c r="G42" s="88"/>
      <c r="H42" s="33"/>
      <c r="I42" s="89">
        <f>ROUND(K36,2)</f>
        <v>11600</v>
      </c>
      <c r="J42" s="90"/>
      <c r="K42" s="34"/>
      <c r="L42" s="35"/>
      <c r="M42" s="35"/>
      <c r="N42" s="35"/>
      <c r="O42" s="36"/>
    </row>
    <row r="43" spans="2:20" x14ac:dyDescent="0.2">
      <c r="B43" s="62" t="s">
        <v>6</v>
      </c>
      <c r="C43" s="63"/>
      <c r="D43" s="63"/>
      <c r="E43" s="63"/>
      <c r="F43" s="63"/>
      <c r="G43" s="64"/>
      <c r="H43" s="32"/>
      <c r="I43" s="65">
        <f ca="1">I32+I34</f>
        <v>45430</v>
      </c>
      <c r="J43" s="66"/>
      <c r="K43" s="62"/>
      <c r="L43" s="63"/>
      <c r="M43" s="63"/>
      <c r="N43" s="63"/>
      <c r="O43" s="67"/>
    </row>
    <row r="45" spans="2:20" x14ac:dyDescent="0.2">
      <c r="B45" s="56" t="s">
        <v>7</v>
      </c>
      <c r="C45" s="59" t="s">
        <v>8</v>
      </c>
      <c r="D45" s="59" t="s">
        <v>9</v>
      </c>
      <c r="E45" s="59" t="s">
        <v>37</v>
      </c>
      <c r="F45" s="60" t="s">
        <v>10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59" t="s">
        <v>5</v>
      </c>
      <c r="T45" s="49" t="s">
        <v>3</v>
      </c>
    </row>
    <row r="46" spans="2:20" x14ac:dyDescent="0.2">
      <c r="B46" s="57"/>
      <c r="C46" s="52"/>
      <c r="D46" s="52"/>
      <c r="E46" s="52"/>
      <c r="F46" s="52" t="s">
        <v>11</v>
      </c>
      <c r="G46" s="52" t="s">
        <v>12</v>
      </c>
      <c r="H46" s="52" t="s">
        <v>35</v>
      </c>
      <c r="I46" s="54" t="s">
        <v>13</v>
      </c>
      <c r="J46" s="54"/>
      <c r="K46" s="54"/>
      <c r="L46" s="54"/>
      <c r="M46" s="54"/>
      <c r="N46" s="54"/>
      <c r="O46" s="54"/>
      <c r="P46" s="54"/>
      <c r="Q46" s="54"/>
      <c r="R46" s="54"/>
      <c r="S46" s="52"/>
      <c r="T46" s="50"/>
    </row>
    <row r="47" spans="2:20" x14ac:dyDescent="0.2">
      <c r="B47" s="57"/>
      <c r="C47" s="52"/>
      <c r="D47" s="52"/>
      <c r="E47" s="52"/>
      <c r="F47" s="52"/>
      <c r="G47" s="52"/>
      <c r="H47" s="52"/>
      <c r="I47" s="54" t="s">
        <v>14</v>
      </c>
      <c r="J47" s="54"/>
      <c r="K47" s="54"/>
      <c r="L47" s="55" t="s">
        <v>19</v>
      </c>
      <c r="M47" s="55"/>
      <c r="N47" s="54" t="s">
        <v>15</v>
      </c>
      <c r="O47" s="54"/>
      <c r="P47" s="54"/>
      <c r="Q47" s="54"/>
      <c r="R47" s="54"/>
      <c r="S47" s="52"/>
      <c r="T47" s="50"/>
    </row>
    <row r="48" spans="2:20" ht="139" customHeight="1" x14ac:dyDescent="0.2">
      <c r="B48" s="58"/>
      <c r="C48" s="53"/>
      <c r="D48" s="53"/>
      <c r="E48" s="53"/>
      <c r="F48" s="53"/>
      <c r="G48" s="53"/>
      <c r="H48" s="53"/>
      <c r="I48" s="4" t="s">
        <v>16</v>
      </c>
      <c r="J48" s="4" t="s">
        <v>17</v>
      </c>
      <c r="K48" s="4" t="s">
        <v>18</v>
      </c>
      <c r="L48" s="4" t="s">
        <v>20</v>
      </c>
      <c r="M48" s="4" t="s">
        <v>21</v>
      </c>
      <c r="N48" s="4" t="s">
        <v>22</v>
      </c>
      <c r="O48" s="4" t="s">
        <v>23</v>
      </c>
      <c r="P48" s="4" t="s">
        <v>24</v>
      </c>
      <c r="Q48" s="4" t="s">
        <v>25</v>
      </c>
      <c r="R48" s="4" t="s">
        <v>26</v>
      </c>
      <c r="S48" s="53"/>
      <c r="T48" s="51"/>
    </row>
    <row r="49" spans="2:20" x14ac:dyDescent="0.2">
      <c r="B49" s="5">
        <v>1</v>
      </c>
      <c r="C49" s="6">
        <v>2</v>
      </c>
      <c r="D49" s="6">
        <v>3</v>
      </c>
      <c r="E49" s="6">
        <v>4</v>
      </c>
      <c r="F49" s="6">
        <v>5</v>
      </c>
      <c r="G49" s="6">
        <v>6</v>
      </c>
      <c r="H49" s="6">
        <v>7</v>
      </c>
      <c r="I49" s="6">
        <v>8</v>
      </c>
      <c r="J49" s="6">
        <v>9</v>
      </c>
      <c r="K49" s="6">
        <v>10</v>
      </c>
      <c r="L49" s="6">
        <v>11</v>
      </c>
      <c r="M49" s="6">
        <v>12</v>
      </c>
      <c r="N49" s="6">
        <v>13</v>
      </c>
      <c r="O49" s="6">
        <v>14</v>
      </c>
      <c r="P49" s="6">
        <v>15</v>
      </c>
      <c r="Q49" s="6">
        <v>16</v>
      </c>
      <c r="R49" s="6">
        <v>17</v>
      </c>
      <c r="S49" s="6">
        <v>18</v>
      </c>
      <c r="T49" s="7">
        <v>19</v>
      </c>
    </row>
    <row r="50" spans="2:20" s="30" customFormat="1" x14ac:dyDescent="0.2">
      <c r="B50" s="8">
        <v>1</v>
      </c>
      <c r="C50" s="9">
        <f ca="1">I32</f>
        <v>45400</v>
      </c>
      <c r="D50" s="10" t="s">
        <v>28</v>
      </c>
      <c r="E50" s="11">
        <f>-I33</f>
        <v>-8000</v>
      </c>
      <c r="F50" s="11">
        <f>I33</f>
        <v>8000</v>
      </c>
      <c r="G50" s="10" t="s">
        <v>28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0" t="s">
        <v>28</v>
      </c>
      <c r="T50" s="13" t="s">
        <v>28</v>
      </c>
    </row>
    <row r="51" spans="2:20" s="30" customFormat="1" x14ac:dyDescent="0.2">
      <c r="B51" s="14">
        <v>2</v>
      </c>
      <c r="C51" s="15">
        <f ca="1">I43</f>
        <v>45430</v>
      </c>
      <c r="D51" s="16">
        <f>I34</f>
        <v>30</v>
      </c>
      <c r="E51" s="17">
        <f>I33*(1+I34*I36)</f>
        <v>11600</v>
      </c>
      <c r="F51" s="17">
        <f>I33</f>
        <v>8000</v>
      </c>
      <c r="G51" s="17">
        <f>I38</f>
        <v>3600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9" t="s">
        <v>28</v>
      </c>
      <c r="T51" s="20" t="s">
        <v>28</v>
      </c>
    </row>
    <row r="52" spans="2:20" s="30" customFormat="1" x14ac:dyDescent="0.2">
      <c r="B52" s="21" t="s">
        <v>27</v>
      </c>
      <c r="C52" s="22" t="s">
        <v>28</v>
      </c>
      <c r="D52" s="23">
        <f>I34</f>
        <v>30</v>
      </c>
      <c r="E52" s="24">
        <f>I33*(1+I34*I36)</f>
        <v>11600</v>
      </c>
      <c r="F52" s="24">
        <f>I33</f>
        <v>8000</v>
      </c>
      <c r="G52" s="24">
        <f>I38</f>
        <v>3600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6">
        <f ca="1">I39</f>
        <v>90.898979949951169</v>
      </c>
      <c r="T52" s="27">
        <f>I37</f>
        <v>11600</v>
      </c>
    </row>
    <row r="54" spans="2:20" ht="90" customHeight="1" x14ac:dyDescent="0.2">
      <c r="B54" s="46" t="s">
        <v>40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2:20" x14ac:dyDescent="0.2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7" spans="2:20" ht="46" customHeight="1" x14ac:dyDescent="0.2">
      <c r="B57" s="47"/>
      <c r="C57" s="47"/>
      <c r="D57" s="47"/>
      <c r="E57" s="48" t="s">
        <v>29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</row>
    <row r="59" spans="2:20" ht="18" x14ac:dyDescent="0.2">
      <c r="C59" s="2"/>
      <c r="D59" s="2"/>
      <c r="E59" s="76" t="s">
        <v>48</v>
      </c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</row>
    <row r="61" spans="2:20" x14ac:dyDescent="0.2">
      <c r="B61" s="77" t="s">
        <v>0</v>
      </c>
      <c r="C61" s="78"/>
      <c r="D61" s="78"/>
      <c r="E61" s="78"/>
      <c r="F61" s="78"/>
      <c r="G61" s="79"/>
      <c r="H61" s="31"/>
      <c r="I61" s="80">
        <f ca="1">TODAY()</f>
        <v>45400</v>
      </c>
      <c r="J61" s="81"/>
      <c r="K61" s="82" t="s">
        <v>41</v>
      </c>
      <c r="L61" s="83"/>
      <c r="M61" s="83"/>
      <c r="N61" s="83"/>
      <c r="O61" s="84"/>
    </row>
    <row r="62" spans="2:20" x14ac:dyDescent="0.2">
      <c r="B62" s="37" t="s">
        <v>1</v>
      </c>
      <c r="C62" s="38"/>
      <c r="D62" s="38"/>
      <c r="E62" s="38"/>
      <c r="F62" s="38"/>
      <c r="G62" s="39"/>
      <c r="H62" s="3"/>
      <c r="I62" s="85">
        <v>8100</v>
      </c>
      <c r="J62" s="86"/>
      <c r="K62" s="70" t="s">
        <v>49</v>
      </c>
      <c r="L62" s="71"/>
      <c r="M62" s="71"/>
      <c r="N62" s="71"/>
      <c r="O62" s="72"/>
    </row>
    <row r="63" spans="2:20" x14ac:dyDescent="0.2">
      <c r="B63" s="37" t="s">
        <v>34</v>
      </c>
      <c r="C63" s="38"/>
      <c r="D63" s="38"/>
      <c r="E63" s="38"/>
      <c r="F63" s="38"/>
      <c r="G63" s="39"/>
      <c r="H63" s="3"/>
      <c r="I63" s="68">
        <v>30</v>
      </c>
      <c r="J63" s="69"/>
      <c r="K63" s="70" t="s">
        <v>39</v>
      </c>
      <c r="L63" s="71"/>
      <c r="M63" s="71"/>
      <c r="N63" s="71"/>
      <c r="O63" s="72"/>
    </row>
    <row r="64" spans="2:20" x14ac:dyDescent="0.2">
      <c r="B64" s="37" t="s">
        <v>46</v>
      </c>
      <c r="C64" s="38"/>
      <c r="D64" s="38"/>
      <c r="E64" s="38"/>
      <c r="F64" s="38"/>
      <c r="G64" s="39"/>
      <c r="H64" s="3"/>
      <c r="I64" s="97">
        <v>0</v>
      </c>
      <c r="J64" s="98"/>
      <c r="K64" s="94" t="s">
        <v>47</v>
      </c>
      <c r="L64" s="95"/>
      <c r="M64" s="95"/>
      <c r="N64" s="95"/>
      <c r="O64" s="96"/>
    </row>
    <row r="65" spans="2:20" x14ac:dyDescent="0.2">
      <c r="B65" s="37" t="s">
        <v>2</v>
      </c>
      <c r="C65" s="38"/>
      <c r="D65" s="38"/>
      <c r="E65" s="38"/>
      <c r="F65" s="38"/>
      <c r="G65" s="39"/>
      <c r="H65" s="3"/>
      <c r="I65" s="42">
        <f>1.5%-(1.5%-1.5%*(100%-I64))</f>
        <v>1.4999999999999999E-2</v>
      </c>
      <c r="J65" s="43"/>
      <c r="K65" s="73">
        <f>I62*(1+I63*I65)</f>
        <v>11745</v>
      </c>
      <c r="L65" s="74"/>
      <c r="M65" s="74"/>
      <c r="N65" s="74"/>
      <c r="O65" s="75"/>
    </row>
    <row r="66" spans="2:20" x14ac:dyDescent="0.2">
      <c r="B66" s="37" t="s">
        <v>3</v>
      </c>
      <c r="C66" s="38"/>
      <c r="D66" s="38"/>
      <c r="E66" s="38"/>
      <c r="F66" s="38"/>
      <c r="G66" s="39"/>
      <c r="H66" s="3"/>
      <c r="I66" s="44">
        <f>ROUND(K65,2)</f>
        <v>11745</v>
      </c>
      <c r="J66" s="45"/>
      <c r="K66" s="37"/>
      <c r="L66" s="38"/>
      <c r="M66" s="38"/>
      <c r="N66" s="38"/>
      <c r="O66" s="61"/>
    </row>
    <row r="67" spans="2:20" x14ac:dyDescent="0.2">
      <c r="B67" s="37" t="s">
        <v>4</v>
      </c>
      <c r="C67" s="38"/>
      <c r="D67" s="38"/>
      <c r="E67" s="38"/>
      <c r="F67" s="38"/>
      <c r="G67" s="39"/>
      <c r="H67" s="3"/>
      <c r="I67" s="44">
        <f>I66-I62</f>
        <v>3645</v>
      </c>
      <c r="J67" s="45"/>
      <c r="K67" s="37"/>
      <c r="L67" s="38"/>
      <c r="M67" s="38"/>
      <c r="N67" s="38"/>
      <c r="O67" s="61"/>
    </row>
    <row r="68" spans="2:20" x14ac:dyDescent="0.2">
      <c r="B68" s="37" t="s">
        <v>5</v>
      </c>
      <c r="C68" s="38"/>
      <c r="D68" s="38"/>
      <c r="E68" s="38"/>
      <c r="F68" s="38"/>
      <c r="G68" s="39"/>
      <c r="H68" s="3"/>
      <c r="I68" s="42">
        <f ca="1">XIRR(E79:E80,C79:C80)</f>
        <v>90.898979949951169</v>
      </c>
      <c r="J68" s="43"/>
      <c r="K68" s="37"/>
      <c r="L68" s="38"/>
      <c r="M68" s="38"/>
      <c r="N68" s="38"/>
      <c r="O68" s="61"/>
    </row>
    <row r="69" spans="2:20" x14ac:dyDescent="0.2">
      <c r="B69" s="37" t="s">
        <v>33</v>
      </c>
      <c r="C69" s="38"/>
      <c r="D69" s="38"/>
      <c r="E69" s="38"/>
      <c r="F69" s="38"/>
      <c r="G69" s="39"/>
      <c r="H69" s="3"/>
      <c r="I69" s="40" t="s">
        <v>31</v>
      </c>
      <c r="J69" s="41"/>
      <c r="K69" s="91"/>
      <c r="L69" s="92"/>
      <c r="M69" s="92"/>
      <c r="N69" s="92"/>
      <c r="O69" s="93"/>
    </row>
    <row r="70" spans="2:20" x14ac:dyDescent="0.2">
      <c r="B70" s="37" t="s">
        <v>32</v>
      </c>
      <c r="C70" s="38"/>
      <c r="D70" s="38"/>
      <c r="E70" s="38"/>
      <c r="F70" s="38"/>
      <c r="G70" s="39"/>
      <c r="H70" s="3"/>
      <c r="I70" s="40" t="s">
        <v>31</v>
      </c>
      <c r="J70" s="41"/>
      <c r="K70" s="91"/>
      <c r="L70" s="92"/>
      <c r="M70" s="92"/>
      <c r="N70" s="92"/>
      <c r="O70" s="93"/>
    </row>
    <row r="71" spans="2:20" x14ac:dyDescent="0.2">
      <c r="B71" s="87" t="s">
        <v>36</v>
      </c>
      <c r="C71" s="88"/>
      <c r="D71" s="88"/>
      <c r="E71" s="88"/>
      <c r="F71" s="88"/>
      <c r="G71" s="88"/>
      <c r="H71" s="33"/>
      <c r="I71" s="89">
        <f>ROUND(K65,2)</f>
        <v>11745</v>
      </c>
      <c r="J71" s="90"/>
      <c r="K71" s="91"/>
      <c r="L71" s="92"/>
      <c r="M71" s="92"/>
      <c r="N71" s="92"/>
      <c r="O71" s="93"/>
    </row>
    <row r="72" spans="2:20" x14ac:dyDescent="0.2">
      <c r="B72" s="62" t="s">
        <v>6</v>
      </c>
      <c r="C72" s="63"/>
      <c r="D72" s="63"/>
      <c r="E72" s="63"/>
      <c r="F72" s="63"/>
      <c r="G72" s="64"/>
      <c r="H72" s="32"/>
      <c r="I72" s="65">
        <f ca="1">I61+I63</f>
        <v>45430</v>
      </c>
      <c r="J72" s="66"/>
      <c r="K72" s="62"/>
      <c r="L72" s="63"/>
      <c r="M72" s="63"/>
      <c r="N72" s="63"/>
      <c r="O72" s="67"/>
    </row>
    <row r="74" spans="2:20" x14ac:dyDescent="0.2">
      <c r="B74" s="56" t="s">
        <v>7</v>
      </c>
      <c r="C74" s="59" t="s">
        <v>8</v>
      </c>
      <c r="D74" s="59" t="s">
        <v>9</v>
      </c>
      <c r="E74" s="59" t="s">
        <v>37</v>
      </c>
      <c r="F74" s="60" t="s">
        <v>10</v>
      </c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59" t="s">
        <v>5</v>
      </c>
      <c r="T74" s="49" t="s">
        <v>3</v>
      </c>
    </row>
    <row r="75" spans="2:20" x14ac:dyDescent="0.2">
      <c r="B75" s="57"/>
      <c r="C75" s="52"/>
      <c r="D75" s="52"/>
      <c r="E75" s="52"/>
      <c r="F75" s="52" t="s">
        <v>11</v>
      </c>
      <c r="G75" s="52" t="s">
        <v>12</v>
      </c>
      <c r="H75" s="52" t="s">
        <v>35</v>
      </c>
      <c r="I75" s="54" t="s">
        <v>13</v>
      </c>
      <c r="J75" s="54"/>
      <c r="K75" s="54"/>
      <c r="L75" s="54"/>
      <c r="M75" s="54"/>
      <c r="N75" s="54"/>
      <c r="O75" s="54"/>
      <c r="P75" s="54"/>
      <c r="Q75" s="54"/>
      <c r="R75" s="54"/>
      <c r="S75" s="52"/>
      <c r="T75" s="50"/>
    </row>
    <row r="76" spans="2:20" x14ac:dyDescent="0.2">
      <c r="B76" s="57"/>
      <c r="C76" s="52"/>
      <c r="D76" s="52"/>
      <c r="E76" s="52"/>
      <c r="F76" s="52"/>
      <c r="G76" s="52"/>
      <c r="H76" s="52"/>
      <c r="I76" s="54" t="s">
        <v>14</v>
      </c>
      <c r="J76" s="54"/>
      <c r="K76" s="54"/>
      <c r="L76" s="55" t="s">
        <v>19</v>
      </c>
      <c r="M76" s="55"/>
      <c r="N76" s="54" t="s">
        <v>15</v>
      </c>
      <c r="O76" s="54"/>
      <c r="P76" s="54"/>
      <c r="Q76" s="54"/>
      <c r="R76" s="54"/>
      <c r="S76" s="52"/>
      <c r="T76" s="50"/>
    </row>
    <row r="77" spans="2:20" ht="139" customHeight="1" x14ac:dyDescent="0.2">
      <c r="B77" s="58"/>
      <c r="C77" s="53"/>
      <c r="D77" s="53"/>
      <c r="E77" s="53"/>
      <c r="F77" s="53"/>
      <c r="G77" s="53"/>
      <c r="H77" s="53"/>
      <c r="I77" s="4" t="s">
        <v>16</v>
      </c>
      <c r="J77" s="4" t="s">
        <v>17</v>
      </c>
      <c r="K77" s="4" t="s">
        <v>18</v>
      </c>
      <c r="L77" s="4" t="s">
        <v>20</v>
      </c>
      <c r="M77" s="4" t="s">
        <v>21</v>
      </c>
      <c r="N77" s="4" t="s">
        <v>22</v>
      </c>
      <c r="O77" s="4" t="s">
        <v>23</v>
      </c>
      <c r="P77" s="4" t="s">
        <v>24</v>
      </c>
      <c r="Q77" s="4" t="s">
        <v>25</v>
      </c>
      <c r="R77" s="4" t="s">
        <v>26</v>
      </c>
      <c r="S77" s="53"/>
      <c r="T77" s="51"/>
    </row>
    <row r="78" spans="2:20" x14ac:dyDescent="0.2">
      <c r="B78" s="5">
        <v>1</v>
      </c>
      <c r="C78" s="6">
        <v>2</v>
      </c>
      <c r="D78" s="6">
        <v>3</v>
      </c>
      <c r="E78" s="6">
        <v>4</v>
      </c>
      <c r="F78" s="6">
        <v>5</v>
      </c>
      <c r="G78" s="6">
        <v>6</v>
      </c>
      <c r="H78" s="6">
        <v>7</v>
      </c>
      <c r="I78" s="6">
        <v>8</v>
      </c>
      <c r="J78" s="6">
        <v>9</v>
      </c>
      <c r="K78" s="6">
        <v>10</v>
      </c>
      <c r="L78" s="6">
        <v>11</v>
      </c>
      <c r="M78" s="6">
        <v>12</v>
      </c>
      <c r="N78" s="6">
        <v>13</v>
      </c>
      <c r="O78" s="6">
        <v>14</v>
      </c>
      <c r="P78" s="6">
        <v>15</v>
      </c>
      <c r="Q78" s="6">
        <v>16</v>
      </c>
      <c r="R78" s="6">
        <v>17</v>
      </c>
      <c r="S78" s="6">
        <v>18</v>
      </c>
      <c r="T78" s="7">
        <v>19</v>
      </c>
    </row>
    <row r="79" spans="2:20" s="30" customFormat="1" x14ac:dyDescent="0.2">
      <c r="B79" s="8">
        <v>1</v>
      </c>
      <c r="C79" s="9">
        <f ca="1">I61</f>
        <v>45400</v>
      </c>
      <c r="D79" s="10" t="s">
        <v>28</v>
      </c>
      <c r="E79" s="11">
        <f>-I62</f>
        <v>-8100</v>
      </c>
      <c r="F79" s="11">
        <f>I62</f>
        <v>8100</v>
      </c>
      <c r="G79" s="10" t="s">
        <v>28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0" t="s">
        <v>28</v>
      </c>
      <c r="T79" s="13" t="s">
        <v>28</v>
      </c>
    </row>
    <row r="80" spans="2:20" s="30" customFormat="1" x14ac:dyDescent="0.2">
      <c r="B80" s="14">
        <v>2</v>
      </c>
      <c r="C80" s="15">
        <f ca="1">I72</f>
        <v>45430</v>
      </c>
      <c r="D80" s="16">
        <f>I63</f>
        <v>30</v>
      </c>
      <c r="E80" s="17">
        <f>I62*(1+I63*I65)</f>
        <v>11745</v>
      </c>
      <c r="F80" s="17">
        <f>I62</f>
        <v>8100</v>
      </c>
      <c r="G80" s="17">
        <f>I67</f>
        <v>3645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9" t="s">
        <v>28</v>
      </c>
      <c r="T80" s="20" t="s">
        <v>28</v>
      </c>
    </row>
    <row r="81" spans="2:20" s="30" customFormat="1" x14ac:dyDescent="0.2">
      <c r="B81" s="21" t="s">
        <v>27</v>
      </c>
      <c r="C81" s="22" t="s">
        <v>28</v>
      </c>
      <c r="D81" s="23">
        <f>I63</f>
        <v>30</v>
      </c>
      <c r="E81" s="24">
        <f>I62*(1+I63*I65)</f>
        <v>11745</v>
      </c>
      <c r="F81" s="24">
        <f>I62</f>
        <v>8100</v>
      </c>
      <c r="G81" s="24">
        <f>I67</f>
        <v>3645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6">
        <f ca="1">I68</f>
        <v>90.898979949951169</v>
      </c>
      <c r="T81" s="27">
        <f>I66</f>
        <v>11745</v>
      </c>
    </row>
    <row r="83" spans="2:20" ht="90" customHeight="1" x14ac:dyDescent="0.2">
      <c r="B83" s="46" t="s">
        <v>40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</sheetData>
  <sheetProtection algorithmName="SHA-512" hashValue="sy3DWGySSXFaCGXNakvc99Qz0IsOps0KEQQ5t226HsB2+lqzBbTvzKYPm1JMLdLd2kTShslfc9wxOO3eYJZsXQ==" saltValue="uAG0MYLJdjcLOS+VO5yLEA==" spinCount="100000" sheet="1" objects="1" scenarios="1"/>
  <mergeCells count="155">
    <mergeCell ref="E2:T2"/>
    <mergeCell ref="B2:D2"/>
    <mergeCell ref="B71:G71"/>
    <mergeCell ref="I71:J71"/>
    <mergeCell ref="K69:O69"/>
    <mergeCell ref="K70:O70"/>
    <mergeCell ref="K71:O71"/>
    <mergeCell ref="K40:O40"/>
    <mergeCell ref="K41:O41"/>
    <mergeCell ref="K13:O13"/>
    <mergeCell ref="K14:O14"/>
    <mergeCell ref="B42:G42"/>
    <mergeCell ref="B15:G15"/>
    <mergeCell ref="I15:J15"/>
    <mergeCell ref="I42:J42"/>
    <mergeCell ref="B35:G35"/>
    <mergeCell ref="I35:J35"/>
    <mergeCell ref="K35:O35"/>
    <mergeCell ref="B64:G64"/>
    <mergeCell ref="I64:J64"/>
    <mergeCell ref="K64:O64"/>
    <mergeCell ref="B8:G8"/>
    <mergeCell ref="I8:J8"/>
    <mergeCell ref="K8:O8"/>
    <mergeCell ref="B9:G9"/>
    <mergeCell ref="I9:J9"/>
    <mergeCell ref="K9:O9"/>
    <mergeCell ref="E4:T4"/>
    <mergeCell ref="B6:G6"/>
    <mergeCell ref="I6:J6"/>
    <mergeCell ref="K6:O6"/>
    <mergeCell ref="B7:G7"/>
    <mergeCell ref="I7:J7"/>
    <mergeCell ref="K7:O7"/>
    <mergeCell ref="B12:G12"/>
    <mergeCell ref="I12:J12"/>
    <mergeCell ref="K12:O12"/>
    <mergeCell ref="B16:G16"/>
    <mergeCell ref="I16:J16"/>
    <mergeCell ref="K16:O16"/>
    <mergeCell ref="B10:G10"/>
    <mergeCell ref="I10:J10"/>
    <mergeCell ref="K10:O10"/>
    <mergeCell ref="B11:G11"/>
    <mergeCell ref="I11:J11"/>
    <mergeCell ref="K11:O11"/>
    <mergeCell ref="B13:G13"/>
    <mergeCell ref="I13:J13"/>
    <mergeCell ref="B14:G14"/>
    <mergeCell ref="I14:J14"/>
    <mergeCell ref="T18:T21"/>
    <mergeCell ref="F19:F21"/>
    <mergeCell ref="G19:G21"/>
    <mergeCell ref="I19:R19"/>
    <mergeCell ref="I20:K20"/>
    <mergeCell ref="L20:M20"/>
    <mergeCell ref="N20:R20"/>
    <mergeCell ref="B18:B21"/>
    <mergeCell ref="C18:C21"/>
    <mergeCell ref="D18:D21"/>
    <mergeCell ref="E18:E21"/>
    <mergeCell ref="F18:R18"/>
    <mergeCell ref="S18:S21"/>
    <mergeCell ref="H19:H21"/>
    <mergeCell ref="B33:G33"/>
    <mergeCell ref="I33:J33"/>
    <mergeCell ref="K33:O33"/>
    <mergeCell ref="B34:G34"/>
    <mergeCell ref="I34:J34"/>
    <mergeCell ref="K34:O34"/>
    <mergeCell ref="B27:T27"/>
    <mergeCell ref="E30:T30"/>
    <mergeCell ref="B32:G32"/>
    <mergeCell ref="I32:J32"/>
    <mergeCell ref="K32:O32"/>
    <mergeCell ref="B38:G38"/>
    <mergeCell ref="I38:J38"/>
    <mergeCell ref="K38:O38"/>
    <mergeCell ref="B39:G39"/>
    <mergeCell ref="I39:J39"/>
    <mergeCell ref="K39:O39"/>
    <mergeCell ref="B36:G36"/>
    <mergeCell ref="I36:J36"/>
    <mergeCell ref="K36:O36"/>
    <mergeCell ref="B37:G37"/>
    <mergeCell ref="I37:J37"/>
    <mergeCell ref="K37:O37"/>
    <mergeCell ref="S45:S48"/>
    <mergeCell ref="T45:T48"/>
    <mergeCell ref="F46:F48"/>
    <mergeCell ref="G46:G48"/>
    <mergeCell ref="I46:R46"/>
    <mergeCell ref="I47:K47"/>
    <mergeCell ref="L47:M47"/>
    <mergeCell ref="N47:R47"/>
    <mergeCell ref="B43:G43"/>
    <mergeCell ref="I43:J43"/>
    <mergeCell ref="K43:O43"/>
    <mergeCell ref="B45:B48"/>
    <mergeCell ref="C45:C48"/>
    <mergeCell ref="D45:D48"/>
    <mergeCell ref="E45:E48"/>
    <mergeCell ref="F45:R45"/>
    <mergeCell ref="H46:H48"/>
    <mergeCell ref="K67:O67"/>
    <mergeCell ref="B63:G63"/>
    <mergeCell ref="I63:J63"/>
    <mergeCell ref="K63:O63"/>
    <mergeCell ref="B65:G65"/>
    <mergeCell ref="I65:J65"/>
    <mergeCell ref="K65:O65"/>
    <mergeCell ref="B54:T54"/>
    <mergeCell ref="E59:T59"/>
    <mergeCell ref="B61:G61"/>
    <mergeCell ref="I61:J61"/>
    <mergeCell ref="K61:O61"/>
    <mergeCell ref="B62:G62"/>
    <mergeCell ref="I62:J62"/>
    <mergeCell ref="K62:O62"/>
    <mergeCell ref="B83:T83"/>
    <mergeCell ref="B57:D57"/>
    <mergeCell ref="E57:T57"/>
    <mergeCell ref="T74:T77"/>
    <mergeCell ref="F75:F77"/>
    <mergeCell ref="G75:G77"/>
    <mergeCell ref="I75:R75"/>
    <mergeCell ref="I76:K76"/>
    <mergeCell ref="L76:M76"/>
    <mergeCell ref="N76:R76"/>
    <mergeCell ref="B74:B77"/>
    <mergeCell ref="C74:C77"/>
    <mergeCell ref="D74:D77"/>
    <mergeCell ref="E74:E77"/>
    <mergeCell ref="F74:R74"/>
    <mergeCell ref="S74:S77"/>
    <mergeCell ref="H75:H77"/>
    <mergeCell ref="K68:O68"/>
    <mergeCell ref="B72:G72"/>
    <mergeCell ref="I72:J72"/>
    <mergeCell ref="K72:O72"/>
    <mergeCell ref="B66:G66"/>
    <mergeCell ref="I66:J66"/>
    <mergeCell ref="K66:O66"/>
    <mergeCell ref="B40:G40"/>
    <mergeCell ref="I40:J40"/>
    <mergeCell ref="B41:G41"/>
    <mergeCell ref="I41:J41"/>
    <mergeCell ref="B69:G69"/>
    <mergeCell ref="I69:J69"/>
    <mergeCell ref="B70:G70"/>
    <mergeCell ref="I70:J70"/>
    <mergeCell ref="B68:G68"/>
    <mergeCell ref="I68:J68"/>
    <mergeCell ref="B67:G67"/>
    <mergeCell ref="I67:J67"/>
  </mergeCells>
  <dataValidations count="7">
    <dataValidation type="decimal" allowBlank="1" showErrorMessage="1" errorTitle="Невірна сума кредиту" error="Введіть суму: від 100 грн до 3 000 грн" promptTitle="Введіть суму кредиту" prompt="від 100 грн до 500 грн" sqref="I7:J7" xr:uid="{1CBFE7A4-8658-3C41-AF37-90BEA75E3310}">
      <formula1>100</formula1>
      <formula2>3000</formula2>
    </dataValidation>
    <dataValidation type="decimal" allowBlank="1" showErrorMessage="1" errorTitle="Невірна сума кредиту" error="Введіть суму: від 1 000 грн до 8 000 грн" promptTitle="Введіть суму кредиту" prompt="від 100 грн до 500 грн" sqref="I33:J33" xr:uid="{6849AAAD-7705-3F4C-BBD7-04319722914F}">
      <formula1>1000</formula1>
      <formula2>8000</formula2>
    </dataValidation>
    <dataValidation type="whole" allowBlank="1" showErrorMessage="1" errorTitle="Невірний строк" error="Введіть строк кредитування: від 5 днів до 30 днів" promptTitle="Введіть строк кредитування" prompt="від 1 дня до 10 днів" sqref="I34:J34 I63:J63" xr:uid="{6E078D5C-DEC8-C048-A740-0717F93D5236}">
      <formula1>5</formula1>
      <formula2>30</formula2>
    </dataValidation>
    <dataValidation type="decimal" allowBlank="1" showErrorMessage="1" errorTitle="Невірна сума кредиту" error="Введіть суму: від 8 001 грн до 10 000 грн" promptTitle="Введіть суму кредиту" prompt="від 100 грн до 500 грн" sqref="I62:J62" xr:uid="{3509EB7A-2C91-2542-98D4-05EDC985C48E}">
      <formula1>8001</formula1>
      <formula2>10000</formula2>
    </dataValidation>
    <dataValidation type="date" operator="greaterThanOrEqual" allowBlank="1" showErrorMessage="1" errorTitle="Невірна дата" error="Введіть поточну дату або дату в майбутньому" promptTitle="Невірна дата" sqref="I6:J6 I32:J32 I61:J61" xr:uid="{C219BB8C-5F55-2240-B85C-76C8DE659733}">
      <formula1>TODAY()</formula1>
    </dataValidation>
    <dataValidation type="whole" allowBlank="1" showErrorMessage="1" errorTitle="Невірний строк" error="Введіть строк кредитування: від 5 днів до 20 днів" promptTitle="Введіть строк кредитування" prompt="від 1 дня до 10 днів" sqref="I8:J8" xr:uid="{1B29B2A2-B1F3-444E-AF76-EE5C0D58522C}">
      <formula1>5</formula1>
      <formula2>20</formula2>
    </dataValidation>
    <dataValidation type="decimal" allowBlank="1" showErrorMessage="1" errorTitle="Невірний розмір знижки" error="Введіть відсоток знижки: від 1% до 99,99%" promptTitle="Введіть строк кредитування" prompt="від 1 дня до 10 днів" sqref="I35:J35 I64:J64" xr:uid="{99A31C40-872E-0C49-803D-C7DE390A2B35}">
      <formula1>0</formula1>
      <formula2>0.9999</formula2>
    </dataValidation>
  </dataValidations>
  <pageMargins left="0.7" right="0.7" top="0.75" bottom="0.75" header="0.3" footer="0.3"/>
  <ignoredErrors>
    <ignoredError sqref="I6 I32 I6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Alona Stasyshyna</dc:creator>
  <cp:lastModifiedBy>Alona Stasyshyna</cp:lastModifiedBy>
  <dcterms:created xsi:type="dcterms:W3CDTF">2024-01-18T11:00:08Z</dcterms:created>
  <dcterms:modified xsi:type="dcterms:W3CDTF">2024-04-18T15:21:21Z</dcterms:modified>
</cp:coreProperties>
</file>